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705" yWindow="-165" windowWidth="15225" windowHeight="9045" activeTab="1"/>
  </bookViews>
  <sheets>
    <sheet name="Visit Calendar Tool" sheetId="2" r:id="rId1"/>
    <sheet name="Last Day to Enroll" sheetId="3" r:id="rId2"/>
  </sheets>
  <definedNames>
    <definedName name="_xlnm.Print_Area" localSheetId="0">'Visit Calendar Tool'!$A$1:$H$19</definedName>
    <definedName name="_xlnm.Print_Titles" localSheetId="0">'Visit Calendar Tool'!$2:$3</definedName>
  </definedNames>
  <calcPr calcId="145621"/>
</workbook>
</file>

<file path=xl/calcChain.xml><?xml version="1.0" encoding="utf-8"?>
<calcChain xmlns="http://schemas.openxmlformats.org/spreadsheetml/2006/main">
  <c r="D17" i="2" l="1"/>
  <c r="E17" i="2" s="1"/>
  <c r="C15" i="2"/>
  <c r="D16" i="2"/>
  <c r="C16" i="2" s="1"/>
  <c r="D15" i="2"/>
  <c r="E15" i="2" s="1"/>
  <c r="D14" i="2"/>
  <c r="E14" i="2" s="1"/>
  <c r="D13" i="2"/>
  <c r="C14" i="2" l="1"/>
  <c r="E16" i="2"/>
  <c r="C17" i="2"/>
  <c r="D10" i="2"/>
  <c r="E10" i="2" s="1"/>
  <c r="C10" i="2" l="1"/>
  <c r="E7" i="3"/>
  <c r="E13" i="2" l="1"/>
  <c r="D12" i="2"/>
  <c r="C12" i="2" s="1"/>
  <c r="D9" i="2"/>
  <c r="E9" i="2" s="1"/>
  <c r="D11" i="2"/>
  <c r="E11" i="2" l="1"/>
  <c r="C11" i="2"/>
  <c r="C9" i="2"/>
  <c r="E12" i="2"/>
  <c r="C13" i="2"/>
</calcChain>
</file>

<file path=xl/sharedStrings.xml><?xml version="1.0" encoding="utf-8"?>
<sst xmlns="http://schemas.openxmlformats.org/spreadsheetml/2006/main" count="30" uniqueCount="30">
  <si>
    <t>Visit Code</t>
  </si>
  <si>
    <t>Staff Initials:</t>
  </si>
  <si>
    <t>Visit</t>
  </si>
  <si>
    <t>Target Date</t>
  </si>
  <si>
    <t>Target Window Opens</t>
  </si>
  <si>
    <t>Target Window Closes</t>
  </si>
  <si>
    <t>(dd-Mmm-yy)</t>
  </si>
  <si>
    <t>handwritten</t>
  </si>
  <si>
    <t xml:space="preserve">PTID:   </t>
  </si>
  <si>
    <t>1-Week Phone Call</t>
  </si>
  <si>
    <t>4-Week Study Visit</t>
  </si>
  <si>
    <t>8-Week Study Visit</t>
  </si>
  <si>
    <t>Scheduled 
Visit Date</t>
  </si>
  <si>
    <t>Actual 
Visit Date</t>
  </si>
  <si>
    <t>Screening Visit Date:</t>
  </si>
  <si>
    <t>Last Day to Enroll:</t>
  </si>
  <si>
    <t>&lt;-- type this date in once known</t>
  </si>
  <si>
    <t>Enrollment Date:</t>
  </si>
  <si>
    <t>MTN-023/IPM 030 STUDY VISIT CALENDAR</t>
  </si>
  <si>
    <t>2-Week Study Visit</t>
  </si>
  <si>
    <t>MTN-023/IPM 030 - Calcuation of Last Possible Day to Enroll</t>
  </si>
  <si>
    <t>Date Informed Assent/ Consent signed</t>
  </si>
  <si>
    <t>454-98765-4</t>
  </si>
  <si>
    <t xml:space="preserve">24-Week Final Clinic Visit </t>
  </si>
  <si>
    <t>12-Week Study Visit</t>
  </si>
  <si>
    <t xml:space="preserve">25-Week Phone Call* </t>
  </si>
  <si>
    <t>20-Week Study Visit</t>
  </si>
  <si>
    <t xml:space="preserve">16-Week Study Visit </t>
  </si>
  <si>
    <t>* The Target Visit Date for the 25-Week Phone Call is based on the Actual Visit Date of the 24-Week Final Clinic Visit. Therefore, you must enter the Actual Visit Date for the 24-Week Final Clinic Visit in order to calculate the Target Date and Visit Windows for the 25-Week Phone Call.</t>
  </si>
  <si>
    <r>
      <t xml:space="preserve"> </t>
    </r>
    <r>
      <rPr>
        <b/>
        <u/>
        <sz val="12"/>
        <rFont val="Calibri"/>
        <family val="2"/>
        <scheme val="minor"/>
      </rPr>
      <t>INSTRUCTIONS</t>
    </r>
    <r>
      <rPr>
        <sz val="12"/>
        <rFont val="Calibri"/>
        <family val="2"/>
        <scheme val="minor"/>
      </rPr>
      <t xml:space="preserve">
Changing the "Enrollment Date" will automatically calculate the target visit dates and visit windows for the 1-Week Phone Call and study visits. The Target Date and Visit Windows for the 25-Week Phone Call will be calculated based on the Actual Visit Date of the 24-Week Final Clinic Visit.
To generate an MTN-023/IPM 030 participant calendar:
1. Once a participant enrolls, enter the PTID and Enrollment Date (cells in yellow). The participant'sTarget Dates and Visit Windows will be automatically calculated.
2. Print the calendar. Hand-record your initials in "Staff Initials" (cell in blue). Place calendar in the participant's MTN-023/
IPM 030 study notebook.
3. You may wish to hand-record the scheduled visit dates and the actual visit dates in the columns provided. In cases of split visits, record the first date the visit was started.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</si>
</sst>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yy;@"/>
    <numFmt numFmtId="165" formatCode="[$-409]dd\-mmm\-yy;@"/>
    <numFmt numFmtId="166" formatCode="0.0"/>
  </numFmts>
  <fonts count="21" x14ac:knownFonts="1">
    <font>
      <sz val="10"/>
      <name val="Arial"/>
    </font>
    <font>
      <sz val="8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14"/>
      <name val="Bradley Hand ITC"/>
      <family val="4"/>
    </font>
    <font>
      <sz val="11"/>
      <name val="Bradley Hand ITC"/>
      <family val="4"/>
    </font>
    <font>
      <sz val="10"/>
      <name val="Calibri"/>
      <family val="2"/>
    </font>
    <font>
      <b/>
      <sz val="12"/>
      <name val="Calibri"/>
      <family val="2"/>
    </font>
    <font>
      <sz val="14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/>
    <xf numFmtId="0" fontId="3" fillId="0" borderId="0" xfId="0" applyFont="1" applyProtection="1">
      <protection hidden="1"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3" fillId="0" borderId="0" xfId="0" applyFont="1" applyProtection="1">
      <protection locked="0" hidden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right"/>
    </xf>
    <xf numFmtId="165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/>
      <protection locked="0"/>
    </xf>
    <xf numFmtId="165" fontId="8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</xf>
    <xf numFmtId="164" fontId="7" fillId="0" borderId="0" xfId="0" applyNumberFormat="1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center"/>
    </xf>
    <xf numFmtId="0" fontId="3" fillId="0" borderId="0" xfId="0" applyFont="1" applyBorder="1"/>
    <xf numFmtId="0" fontId="7" fillId="0" borderId="0" xfId="0" applyFont="1" applyBorder="1"/>
    <xf numFmtId="165" fontId="11" fillId="2" borderId="0" xfId="0" applyNumberFormat="1" applyFont="1" applyFill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 wrapText="1"/>
    </xf>
    <xf numFmtId="165" fontId="6" fillId="0" borderId="6" xfId="0" applyNumberFormat="1" applyFont="1" applyBorder="1" applyAlignment="1" applyProtection="1">
      <alignment horizontal="center" wrapText="1"/>
    </xf>
    <xf numFmtId="164" fontId="6" fillId="0" borderId="7" xfId="0" applyNumberFormat="1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wrapText="1"/>
    </xf>
    <xf numFmtId="164" fontId="6" fillId="0" borderId="1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164" fontId="6" fillId="0" borderId="4" xfId="0" applyNumberFormat="1" applyFont="1" applyBorder="1" applyAlignment="1" applyProtection="1">
      <alignment horizontal="center" wrapText="1"/>
      <protection locked="0"/>
    </xf>
    <xf numFmtId="165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0" fontId="2" fillId="0" borderId="0" xfId="0" applyFont="1" applyAlignment="1">
      <alignment horizontal="right"/>
    </xf>
    <xf numFmtId="0" fontId="17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5" fontId="2" fillId="0" borderId="0" xfId="0" applyNumberFormat="1" applyFont="1" applyFill="1" applyAlignment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 locked="0"/>
    </xf>
    <xf numFmtId="164" fontId="14" fillId="4" borderId="1" xfId="0" applyNumberFormat="1" applyFont="1" applyFill="1" applyBorder="1" applyAlignment="1" applyProtection="1">
      <alignment horizontal="center"/>
      <protection locked="0"/>
    </xf>
    <xf numFmtId="0" fontId="11" fillId="5" borderId="1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protection locked="0"/>
    </xf>
    <xf numFmtId="0" fontId="8" fillId="0" borderId="0" xfId="0" applyFont="1" applyAlignment="1">
      <alignment vertical="center" wrapText="1"/>
    </xf>
    <xf numFmtId="165" fontId="18" fillId="0" borderId="6" xfId="0" applyNumberFormat="1" applyFont="1" applyBorder="1" applyAlignment="1" applyProtection="1">
      <alignment horizontal="center" wrapText="1"/>
    </xf>
    <xf numFmtId="164" fontId="6" fillId="0" borderId="13" xfId="0" applyNumberFormat="1" applyFont="1" applyBorder="1" applyAlignment="1" applyProtection="1">
      <alignment horizontal="center"/>
      <protection locked="0"/>
    </xf>
    <xf numFmtId="166" fontId="4" fillId="0" borderId="9" xfId="0" quotePrefix="1" applyNumberFormat="1" applyFont="1" applyBorder="1" applyAlignment="1" applyProtection="1">
      <alignment horizontal="center" wrapText="1"/>
    </xf>
    <xf numFmtId="166" fontId="4" fillId="0" borderId="6" xfId="0" quotePrefix="1" applyNumberFormat="1" applyFont="1" applyBorder="1" applyAlignment="1" applyProtection="1">
      <alignment horizontal="center" wrapText="1"/>
    </xf>
    <xf numFmtId="0" fontId="13" fillId="0" borderId="0" xfId="0" applyFont="1" applyBorder="1" applyAlignment="1">
      <alignment vertical="top" wrapText="1"/>
    </xf>
    <xf numFmtId="166" fontId="4" fillId="0" borderId="0" xfId="0" quotePrefix="1" applyNumberFormat="1" applyFont="1" applyBorder="1" applyAlignment="1">
      <alignment horizontal="center"/>
    </xf>
    <xf numFmtId="165" fontId="18" fillId="0" borderId="0" xfId="0" applyNumberFormat="1" applyFont="1" applyFill="1" applyBorder="1" applyAlignment="1" applyProtection="1">
      <alignment horizontal="center" wrapText="1"/>
    </xf>
    <xf numFmtId="165" fontId="6" fillId="0" borderId="0" xfId="0" applyNumberFormat="1" applyFont="1" applyFill="1" applyBorder="1" applyAlignment="1" applyProtection="1">
      <alignment horizontal="center" wrapText="1"/>
    </xf>
    <xf numFmtId="0" fontId="6" fillId="0" borderId="16" xfId="0" applyFont="1" applyBorder="1" applyAlignment="1" applyProtection="1">
      <alignment horizontal="center" wrapText="1"/>
    </xf>
    <xf numFmtId="166" fontId="4" fillId="0" borderId="17" xfId="0" quotePrefix="1" applyNumberFormat="1" applyFont="1" applyBorder="1" applyAlignment="1" applyProtection="1">
      <alignment horizontal="center" wrapText="1"/>
    </xf>
    <xf numFmtId="165" fontId="18" fillId="0" borderId="17" xfId="0" applyNumberFormat="1" applyFont="1" applyBorder="1" applyAlignment="1" applyProtection="1">
      <alignment horizontal="center" wrapText="1"/>
    </xf>
    <xf numFmtId="165" fontId="6" fillId="0" borderId="17" xfId="0" applyNumberFormat="1" applyFont="1" applyBorder="1" applyAlignment="1" applyProtection="1">
      <alignment horizontal="center" wrapText="1"/>
    </xf>
    <xf numFmtId="0" fontId="6" fillId="0" borderId="18" xfId="0" applyFont="1" applyBorder="1" applyAlignment="1" applyProtection="1">
      <alignment horizontal="center"/>
    </xf>
    <xf numFmtId="164" fontId="14" fillId="0" borderId="19" xfId="0" applyNumberFormat="1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 wrapText="1"/>
    </xf>
    <xf numFmtId="0" fontId="6" fillId="0" borderId="14" xfId="0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165" fontId="19" fillId="0" borderId="15" xfId="0" applyNumberFormat="1" applyFont="1" applyBorder="1" applyAlignment="1" applyProtection="1">
      <alignment horizontal="center" wrapText="1"/>
    </xf>
    <xf numFmtId="165" fontId="18" fillId="0" borderId="15" xfId="0" applyNumberFormat="1" applyFont="1" applyBorder="1" applyAlignment="1">
      <alignment horizontal="center" wrapText="1"/>
    </xf>
    <xf numFmtId="164" fontId="6" fillId="0" borderId="20" xfId="0" applyNumberFormat="1" applyFont="1" applyBorder="1" applyAlignment="1" applyProtection="1">
      <alignment horizontal="center"/>
      <protection locked="0"/>
    </xf>
    <xf numFmtId="164" fontId="20" fillId="0" borderId="0" xfId="0" applyNumberFormat="1" applyFont="1" applyFill="1" applyBorder="1" applyAlignment="1" applyProtection="1">
      <alignment horizontal="center"/>
      <protection locked="0"/>
    </xf>
    <xf numFmtId="165" fontId="6" fillId="0" borderId="11" xfId="0" applyNumberFormat="1" applyFont="1" applyBorder="1" applyAlignment="1" applyProtection="1">
      <alignment horizontal="center" wrapText="1"/>
      <protection locked="0"/>
    </xf>
    <xf numFmtId="165" fontId="6" fillId="0" borderId="6" xfId="0" applyNumberFormat="1" applyFont="1" applyBorder="1" applyAlignment="1" applyProtection="1">
      <alignment horizontal="center" wrapText="1"/>
      <protection locked="0"/>
    </xf>
    <xf numFmtId="165" fontId="6" fillId="0" borderId="17" xfId="0" applyNumberFormat="1" applyFont="1" applyBorder="1" applyAlignment="1" applyProtection="1">
      <alignment horizontal="center" wrapText="1"/>
      <protection locked="0"/>
    </xf>
    <xf numFmtId="165" fontId="6" fillId="0" borderId="0" xfId="0" applyNumberFormat="1" applyFont="1" applyFill="1" applyBorder="1" applyAlignment="1" applyProtection="1">
      <alignment horizontal="center" wrapText="1"/>
      <protection locked="0"/>
    </xf>
    <xf numFmtId="165" fontId="10" fillId="0" borderId="15" xfId="0" applyNumberFormat="1" applyFont="1" applyBorder="1" applyAlignment="1" applyProtection="1">
      <alignment horizontal="center" wrapText="1"/>
      <protection locked="0"/>
    </xf>
    <xf numFmtId="165" fontId="9" fillId="0" borderId="1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7"/>
  </sheetPr>
  <dimension ref="A1:N19"/>
  <sheetViews>
    <sheetView topLeftCell="A5" zoomScaleNormal="100" workbookViewId="0">
      <selection activeCell="G16" sqref="G16"/>
    </sheetView>
  </sheetViews>
  <sheetFormatPr defaultColWidth="9.140625" defaultRowHeight="12.75" x14ac:dyDescent="0.2"/>
  <cols>
    <col min="1" max="1" width="25.140625" style="9" customWidth="1"/>
    <col min="2" max="2" width="17.140625" style="1" customWidth="1"/>
    <col min="3" max="7" width="15.85546875" style="1" customWidth="1"/>
    <col min="8" max="8" width="33.140625" style="1" customWidth="1"/>
    <col min="9" max="9" width="9.140625" style="2" hidden="1" customWidth="1"/>
    <col min="10" max="10" width="5.42578125" style="2" hidden="1" customWidth="1"/>
    <col min="11" max="11" width="9.140625" style="2" hidden="1" customWidth="1"/>
    <col min="12" max="12" width="11.140625" style="2" customWidth="1"/>
    <col min="13" max="13" width="3.140625" style="2" customWidth="1"/>
    <col min="14" max="16384" width="9.140625" style="1"/>
  </cols>
  <sheetData>
    <row r="1" spans="1:14" ht="29.25" customHeight="1" x14ac:dyDescent="0.3">
      <c r="A1" s="75" t="s">
        <v>18</v>
      </c>
      <c r="B1" s="75"/>
      <c r="C1" s="75"/>
      <c r="D1" s="75"/>
      <c r="E1" s="75"/>
      <c r="F1" s="75"/>
      <c r="G1" s="75"/>
    </row>
    <row r="2" spans="1:14" ht="250.5" customHeight="1" thickBot="1" x14ac:dyDescent="0.35">
      <c r="A2" s="73" t="s">
        <v>29</v>
      </c>
      <c r="B2" s="74"/>
      <c r="C2" s="74"/>
      <c r="D2" s="74"/>
      <c r="E2" s="74"/>
      <c r="F2" s="74"/>
      <c r="G2" s="74"/>
      <c r="H2" s="3"/>
    </row>
    <row r="3" spans="1:14" ht="21.75" thickBot="1" x14ac:dyDescent="0.5">
      <c r="A3" s="4" t="s">
        <v>8</v>
      </c>
      <c r="B3" s="43" t="s">
        <v>22</v>
      </c>
      <c r="C3" s="44"/>
      <c r="D3" s="4" t="s">
        <v>1</v>
      </c>
      <c r="E3" s="42"/>
      <c r="F3" s="40"/>
      <c r="I3" s="5"/>
      <c r="J3" s="6"/>
      <c r="K3" s="6"/>
      <c r="L3" s="6"/>
      <c r="M3" s="6"/>
      <c r="N3" s="5"/>
    </row>
    <row r="4" spans="1:14" ht="17.25" x14ac:dyDescent="0.35">
      <c r="A4" s="7"/>
      <c r="B4" s="5"/>
      <c r="C4" s="8"/>
      <c r="D4" s="8"/>
      <c r="E4" s="28" t="s">
        <v>7</v>
      </c>
      <c r="F4" s="28"/>
      <c r="I4" s="7"/>
      <c r="J4" s="6"/>
      <c r="K4" s="6"/>
      <c r="L4" s="6"/>
      <c r="M4" s="6"/>
      <c r="N4" s="5"/>
    </row>
    <row r="5" spans="1:14" ht="21" x14ac:dyDescent="0.45">
      <c r="B5" s="4" t="s">
        <v>17</v>
      </c>
      <c r="C5" s="22">
        <v>42086</v>
      </c>
      <c r="E5" s="5"/>
      <c r="F5" s="5"/>
      <c r="G5" s="10"/>
      <c r="I5" s="11"/>
      <c r="J5" s="6"/>
      <c r="K5" s="6"/>
      <c r="L5" s="6"/>
      <c r="M5" s="6"/>
      <c r="N5" s="5"/>
    </row>
    <row r="6" spans="1:14" ht="18.75" x14ac:dyDescent="0.3">
      <c r="A6" s="12"/>
      <c r="C6" s="13" t="s">
        <v>6</v>
      </c>
      <c r="E6" s="5"/>
      <c r="F6" s="5"/>
      <c r="G6" s="13"/>
      <c r="I6" s="11"/>
      <c r="J6" s="6"/>
      <c r="K6" s="6"/>
      <c r="L6" s="6"/>
      <c r="M6" s="6"/>
      <c r="N6" s="5"/>
    </row>
    <row r="7" spans="1:14" ht="19.5" thickBot="1" x14ac:dyDescent="0.35">
      <c r="A7" s="12"/>
      <c r="B7" s="14"/>
      <c r="C7" s="15"/>
      <c r="D7" s="15"/>
      <c r="E7" s="15"/>
      <c r="F7" s="15"/>
      <c r="G7" s="15"/>
      <c r="H7" s="16"/>
    </row>
    <row r="8" spans="1:14" ht="47.25" x14ac:dyDescent="0.25">
      <c r="A8" s="17" t="s">
        <v>2</v>
      </c>
      <c r="B8" s="18" t="s">
        <v>0</v>
      </c>
      <c r="C8" s="18" t="s">
        <v>4</v>
      </c>
      <c r="D8" s="19" t="s">
        <v>3</v>
      </c>
      <c r="E8" s="18" t="s">
        <v>5</v>
      </c>
      <c r="F8" s="18" t="s">
        <v>12</v>
      </c>
      <c r="G8" s="29" t="s">
        <v>13</v>
      </c>
      <c r="H8" s="20"/>
    </row>
    <row r="9" spans="1:14" ht="18" customHeight="1" x14ac:dyDescent="0.25">
      <c r="A9" s="26" t="s">
        <v>9</v>
      </c>
      <c r="B9" s="48">
        <v>3</v>
      </c>
      <c r="C9" s="46">
        <f>D9-6</f>
        <v>42087</v>
      </c>
      <c r="D9" s="24">
        <f>$C$5+(1*(7))</f>
        <v>42093</v>
      </c>
      <c r="E9" s="46">
        <f>D9+1</f>
        <v>42094</v>
      </c>
      <c r="F9" s="67"/>
      <c r="G9" s="27"/>
      <c r="H9" s="20"/>
    </row>
    <row r="10" spans="1:14" ht="18" customHeight="1" x14ac:dyDescent="0.25">
      <c r="A10" s="23" t="s">
        <v>19</v>
      </c>
      <c r="B10" s="49">
        <v>4</v>
      </c>
      <c r="C10" s="46">
        <f>D10-5</f>
        <v>42095</v>
      </c>
      <c r="D10" s="24">
        <f>$C$5+(2*(7))</f>
        <v>42100</v>
      </c>
      <c r="E10" s="46">
        <f>D10+6</f>
        <v>42106</v>
      </c>
      <c r="F10" s="67"/>
      <c r="G10" s="47"/>
      <c r="H10" s="20"/>
    </row>
    <row r="11" spans="1:14" ht="18" customHeight="1" x14ac:dyDescent="0.25">
      <c r="A11" s="23" t="s">
        <v>10</v>
      </c>
      <c r="B11" s="49">
        <v>5</v>
      </c>
      <c r="C11" s="46">
        <f>D11-7</f>
        <v>42107</v>
      </c>
      <c r="D11" s="24">
        <f>$C$5+(4*(7))</f>
        <v>42114</v>
      </c>
      <c r="E11" s="46">
        <f t="shared" ref="E11:E16" si="0">D11+13</f>
        <v>42127</v>
      </c>
      <c r="F11" s="68"/>
      <c r="G11" s="25"/>
      <c r="H11" s="20"/>
    </row>
    <row r="12" spans="1:14" ht="18" customHeight="1" x14ac:dyDescent="0.25">
      <c r="A12" s="23" t="s">
        <v>11</v>
      </c>
      <c r="B12" s="49">
        <v>6</v>
      </c>
      <c r="C12" s="46">
        <f>D12-14</f>
        <v>42128</v>
      </c>
      <c r="D12" s="24">
        <f>$C$5+(8*(7))</f>
        <v>42142</v>
      </c>
      <c r="E12" s="46">
        <f t="shared" si="0"/>
        <v>42155</v>
      </c>
      <c r="F12" s="68"/>
      <c r="G12" s="65"/>
      <c r="H12" s="20"/>
    </row>
    <row r="13" spans="1:14" ht="18" customHeight="1" x14ac:dyDescent="0.25">
      <c r="A13" s="54" t="s">
        <v>24</v>
      </c>
      <c r="B13" s="55">
        <v>7</v>
      </c>
      <c r="C13" s="56">
        <f>D13-14</f>
        <v>42156</v>
      </c>
      <c r="D13" s="57">
        <f>$C$5+(12*(7))</f>
        <v>42170</v>
      </c>
      <c r="E13" s="56">
        <f t="shared" si="0"/>
        <v>42183</v>
      </c>
      <c r="F13" s="69"/>
      <c r="G13" s="66"/>
      <c r="H13" s="50"/>
    </row>
    <row r="14" spans="1:14" ht="18" customHeight="1" x14ac:dyDescent="0.25">
      <c r="A14" s="58" t="s">
        <v>27</v>
      </c>
      <c r="B14" s="51">
        <v>9</v>
      </c>
      <c r="C14" s="52">
        <f>D14-14</f>
        <v>42184</v>
      </c>
      <c r="D14" s="53">
        <f>$C$5+(16*(7))</f>
        <v>42198</v>
      </c>
      <c r="E14" s="52">
        <f t="shared" si="0"/>
        <v>42211</v>
      </c>
      <c r="F14" s="70"/>
      <c r="G14" s="59"/>
      <c r="H14" s="50"/>
    </row>
    <row r="15" spans="1:14" ht="18" customHeight="1" thickBot="1" x14ac:dyDescent="0.3">
      <c r="A15" s="58" t="s">
        <v>26</v>
      </c>
      <c r="B15" s="51">
        <v>10</v>
      </c>
      <c r="C15" s="52">
        <f>D15-14</f>
        <v>42212</v>
      </c>
      <c r="D15" s="53">
        <f>$C$5+(20*(7))</f>
        <v>42226</v>
      </c>
      <c r="E15" s="52">
        <f t="shared" si="0"/>
        <v>42239</v>
      </c>
      <c r="F15" s="70"/>
      <c r="G15" s="59"/>
      <c r="H15" s="50"/>
    </row>
    <row r="16" spans="1:14" ht="18" customHeight="1" thickBot="1" x14ac:dyDescent="0.3">
      <c r="A16" s="60" t="s">
        <v>23</v>
      </c>
      <c r="B16" s="51">
        <v>11</v>
      </c>
      <c r="C16" s="52">
        <f>D16-14</f>
        <v>42240</v>
      </c>
      <c r="D16" s="53">
        <f>$C$5+(24*(7))</f>
        <v>42254</v>
      </c>
      <c r="E16" s="52">
        <f t="shared" si="0"/>
        <v>42267</v>
      </c>
      <c r="F16" s="70"/>
      <c r="G16" s="41">
        <v>42264</v>
      </c>
      <c r="H16" s="50" t="s">
        <v>16</v>
      </c>
    </row>
    <row r="17" spans="1:8" ht="16.5" thickBot="1" x14ac:dyDescent="0.3">
      <c r="A17" s="61" t="s">
        <v>25</v>
      </c>
      <c r="B17" s="62">
        <v>12</v>
      </c>
      <c r="C17" s="64">
        <f>D17-6</f>
        <v>42265</v>
      </c>
      <c r="D17" s="63">
        <f>G16+7</f>
        <v>42271</v>
      </c>
      <c r="E17" s="64">
        <f>D17+7</f>
        <v>42278</v>
      </c>
      <c r="F17" s="71"/>
      <c r="G17" s="72"/>
      <c r="H17" s="21"/>
    </row>
    <row r="18" spans="1:8" ht="25.5" customHeight="1" x14ac:dyDescent="0.2">
      <c r="A18" s="76" t="s">
        <v>28</v>
      </c>
      <c r="B18" s="76"/>
      <c r="C18" s="76"/>
      <c r="D18" s="76"/>
      <c r="E18" s="76"/>
      <c r="F18" s="76"/>
      <c r="G18" s="76"/>
    </row>
    <row r="19" spans="1:8" x14ac:dyDescent="0.2">
      <c r="A19" s="45"/>
      <c r="B19" s="45"/>
      <c r="C19" s="45"/>
      <c r="D19" s="45"/>
      <c r="E19" s="45"/>
      <c r="F19" s="45"/>
      <c r="G19" s="45"/>
    </row>
  </sheetData>
  <sheetProtection password="C5B7" sheet="1" objects="1" scenarios="1" selectLockedCells="1"/>
  <mergeCells count="3">
    <mergeCell ref="A2:G2"/>
    <mergeCell ref="A1:G1"/>
    <mergeCell ref="A18:G18"/>
  </mergeCells>
  <phoneticPr fontId="1" type="noConversion"/>
  <printOptions horizontalCentered="1"/>
  <pageMargins left="0.25" right="0.25" top="0.47" bottom="0.53" header="0.37" footer="0.31"/>
  <pageSetup orientation="landscape" r:id="rId1"/>
  <headerFooter alignWithMargins="0">
    <oddFooter>&amp;CFINAL, 25 February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8"/>
  <sheetViews>
    <sheetView tabSelected="1" view="pageLayout" zoomScaleNormal="100" workbookViewId="0">
      <selection activeCell="E4" sqref="E4"/>
    </sheetView>
  </sheetViews>
  <sheetFormatPr defaultRowHeight="12.75" x14ac:dyDescent="0.2"/>
  <cols>
    <col min="1" max="2" width="9.140625" style="1"/>
    <col min="3" max="3" width="23.42578125" style="1" customWidth="1"/>
    <col min="4" max="4" width="2.5703125" style="1" customWidth="1"/>
    <col min="5" max="5" width="21.7109375" style="1" bestFit="1" customWidth="1"/>
    <col min="6" max="6" width="9.140625" style="1"/>
    <col min="7" max="7" width="4.5703125" style="1" customWidth="1"/>
    <col min="8" max="8" width="9.140625" style="1" customWidth="1"/>
    <col min="9" max="16384" width="9.140625" style="1"/>
  </cols>
  <sheetData>
    <row r="1" spans="1:8" ht="18.75" x14ac:dyDescent="0.3">
      <c r="A1" s="79" t="s">
        <v>20</v>
      </c>
      <c r="B1" s="79"/>
      <c r="C1" s="79"/>
      <c r="D1" s="79"/>
      <c r="E1" s="79"/>
      <c r="F1" s="79"/>
      <c r="G1" s="79"/>
      <c r="H1" s="39"/>
    </row>
    <row r="3" spans="1:8" ht="13.5" thickBot="1" x14ac:dyDescent="0.25"/>
    <row r="4" spans="1:8" ht="19.5" thickBot="1" x14ac:dyDescent="0.35">
      <c r="B4" s="77" t="s">
        <v>14</v>
      </c>
      <c r="C4" s="78"/>
      <c r="E4" s="30">
        <v>41744</v>
      </c>
    </row>
    <row r="5" spans="1:8" ht="18.75" x14ac:dyDescent="0.3">
      <c r="A5" s="31"/>
      <c r="B5" s="32"/>
      <c r="C5" s="38" t="s">
        <v>21</v>
      </c>
      <c r="E5" s="33"/>
    </row>
    <row r="6" spans="1:8" ht="19.5" thickBot="1" x14ac:dyDescent="0.3">
      <c r="B6" s="34"/>
      <c r="C6" s="35"/>
      <c r="E6" s="36"/>
    </row>
    <row r="7" spans="1:8" ht="19.5" thickBot="1" x14ac:dyDescent="0.35">
      <c r="B7" s="34"/>
      <c r="C7" s="32" t="s">
        <v>15</v>
      </c>
      <c r="E7" s="37">
        <f>E4+56</f>
        <v>41800</v>
      </c>
    </row>
    <row r="8" spans="1:8" x14ac:dyDescent="0.2">
      <c r="E8" s="33"/>
    </row>
  </sheetData>
  <sheetProtection password="C5B7" sheet="1" objects="1" scenarios="1" selectLockedCells="1"/>
  <mergeCells count="2">
    <mergeCell ref="B4:C4"/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Visit Calendar Tool</vt:lpstr>
      <vt:lpstr>Last Day to Enroll</vt:lpstr>
      <vt:lpstr>'Visit Calendar Tool'!Print_Area</vt:lpstr>
      <vt:lpstr>'Visit Calendar Tool'!Print_Titles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Cianciola</dc:creator>
  <cp:lastModifiedBy>Peda, Melissa A</cp:lastModifiedBy>
  <cp:lastPrinted>2014-02-26T20:30:22Z</cp:lastPrinted>
  <dcterms:created xsi:type="dcterms:W3CDTF">2007-03-02T01:19:22Z</dcterms:created>
  <dcterms:modified xsi:type="dcterms:W3CDTF">2015-02-20T20:50:46Z</dcterms:modified>
</cp:coreProperties>
</file>